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yrDS\Desktop\"/>
    </mc:Choice>
  </mc:AlternateContent>
  <bookViews>
    <workbookView xWindow="0" yWindow="0" windowWidth="21600" windowHeight="8835" firstSheet="1" activeTab="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52511"/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3" i="19" l="1"/>
  <c r="B3" i="18" l="1"/>
  <c r="C3" i="18"/>
  <c r="B3" i="22"/>
  <c r="D3" i="20"/>
  <c r="D3" i="21"/>
  <c r="C3" i="19"/>
  <c r="D3" i="19" s="1"/>
  <c r="C3" i="23" s="1"/>
  <c r="D3" i="22"/>
  <c r="C3" i="20"/>
  <c r="C3" i="22"/>
  <c r="B3" i="21"/>
  <c r="C3" i="21"/>
  <c r="A3" i="22"/>
  <c r="A3" i="20"/>
  <c r="A3" i="21"/>
  <c r="A3" i="18"/>
  <c r="A3" i="23" s="1"/>
  <c r="A3" i="19"/>
  <c r="B3" i="20"/>
  <c r="D3" i="18"/>
  <c r="E3" i="18" l="1"/>
  <c r="B3" i="23" s="1"/>
  <c r="E3" i="22"/>
  <c r="F3" i="23" s="1"/>
  <c r="E3" i="21"/>
  <c r="E3" i="23" s="1"/>
  <c r="E3" i="20"/>
  <c r="D3" i="23" s="1"/>
  <c r="G3" i="23" l="1"/>
</calcChain>
</file>

<file path=xl/sharedStrings.xml><?xml version="1.0" encoding="utf-8"?>
<sst xmlns="http://schemas.openxmlformats.org/spreadsheetml/2006/main" count="119" uniqueCount="57">
  <si>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</si>
  <si>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</si>
  <si>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</si>
  <si>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</si>
  <si>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</si>
  <si>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</si>
  <si>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</si>
  <si>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</si>
  <si>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</si>
  <si>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</si>
  <si>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</si>
  <si>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</si>
  <si>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</si>
  <si>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</si>
  <si>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</si>
  <si>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</si>
  <si>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</si>
  <si>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</si>
  <si>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</si>
  <si>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</si>
  <si>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</si>
  <si>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</si>
  <si>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</si>
  <si>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</si>
  <si>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</si>
  <si>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</si>
  <si>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</si>
  <si>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</si>
  <si>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</si>
  <si>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</si>
  <si>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</si>
  <si>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</si>
  <si>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</si>
  <si>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</si>
  <si>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</si>
  <si>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</si>
  <si>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</si>
  <si>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</si>
  <si>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</si>
  <si>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</si>
  <si>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</si>
  <si>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</si>
  <si>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</si>
  <si>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</si>
  <si>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</si>
  <si>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Большесырский детский сад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</si>
  <si>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</si>
  <si>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</si>
  <si>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</si>
  <si>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</si>
  <si>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</si>
  <si>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</si>
  <si>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Отсутствуют условия доступности для инвалидов</t>
  </si>
  <si>
    <t>0</t>
  </si>
  <si>
    <t>18</t>
  </si>
  <si>
    <t>16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</si>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</sst>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590"/>
  <sheetViews>
    <sheetView workbookViewId="0">
      <selection activeCell="C23" sqref="C23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5" t="s">
        <v>1</v>
      </c>
      <c r="G1" s="34"/>
      <c r="H1" s="9" t="s">
        <v>3</v>
      </c>
      <c r="I1" s="35" t="s">
        <v>1</v>
      </c>
      <c r="J1" s="34"/>
      <c r="K1" s="36" t="s">
        <v>2</v>
      </c>
      <c r="L1" s="34"/>
      <c r="M1" s="33" t="s">
        <v>1</v>
      </c>
      <c r="N1" s="34"/>
      <c r="O1" s="7" t="s">
        <v>5</v>
      </c>
      <c r="P1" s="35" t="s">
        <v>1</v>
      </c>
      <c r="Q1" s="34"/>
      <c r="R1" s="7" t="s">
        <v>7</v>
      </c>
      <c r="S1" s="35" t="s">
        <v>1</v>
      </c>
      <c r="T1" s="34"/>
      <c r="U1" s="35" t="s">
        <v>4</v>
      </c>
      <c r="V1" s="34"/>
      <c r="W1" s="33" t="s">
        <v>1</v>
      </c>
      <c r="X1" s="34"/>
      <c r="Y1" s="7" t="s">
        <v>9</v>
      </c>
      <c r="Z1" s="35" t="s">
        <v>1</v>
      </c>
      <c r="AA1" s="34"/>
      <c r="AB1" s="35" t="s">
        <v>6</v>
      </c>
      <c r="AC1" s="34"/>
      <c r="AD1" s="33" t="s">
        <v>1</v>
      </c>
      <c r="AE1" s="34"/>
      <c r="AF1" s="36" t="s">
        <v>8</v>
      </c>
      <c r="AG1" s="34"/>
      <c r="AH1" s="33" t="s">
        <v>1</v>
      </c>
      <c r="AI1" s="34"/>
      <c r="AJ1" s="7" t="s">
        <v>10</v>
      </c>
      <c r="AK1" s="35" t="s">
        <v>1</v>
      </c>
      <c r="AL1" s="34"/>
      <c r="AM1" s="7" t="s">
        <v>11</v>
      </c>
      <c r="AN1" s="33" t="s">
        <v>1</v>
      </c>
      <c r="AO1" s="34"/>
      <c r="AP1" s="9" t="s">
        <v>12</v>
      </c>
      <c r="AQ1" s="33" t="s">
        <v>1</v>
      </c>
      <c r="AR1" s="34"/>
      <c r="AS1" s="7" t="s">
        <v>13</v>
      </c>
      <c r="AT1" s="33" t="s">
        <v>1</v>
      </c>
      <c r="AU1" s="34"/>
      <c r="AV1" s="7" t="s">
        <v>14</v>
      </c>
      <c r="AW1" s="33" t="s">
        <v>1</v>
      </c>
      <c r="AX1" s="34"/>
      <c r="AY1" s="7" t="s">
        <v>15</v>
      </c>
      <c r="AZ1" s="33" t="s">
        <v>1</v>
      </c>
      <c r="BA1" s="34"/>
      <c r="BB1" s="7" t="s">
        <v>16</v>
      </c>
      <c r="BC1" s="33" t="s">
        <v>1</v>
      </c>
      <c r="BD1" s="34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7" t="s">
        <v>45</v>
      </c>
      <c r="B2" s="31">
        <v>30</v>
      </c>
      <c r="C2" s="31" t="s">
        <v>54</v>
      </c>
      <c r="D2" s="11">
        <v>0.6</v>
      </c>
      <c r="E2" s="7" t="s">
        <v>45</v>
      </c>
      <c r="F2" s="31">
        <v>14</v>
      </c>
      <c r="G2" s="32">
        <v>15</v>
      </c>
      <c r="H2" s="7" t="s">
        <v>45</v>
      </c>
      <c r="I2" s="31">
        <v>37</v>
      </c>
      <c r="J2" s="32">
        <v>39</v>
      </c>
      <c r="K2" s="7" t="s">
        <v>45</v>
      </c>
      <c r="L2" s="7" t="s">
        <v>46</v>
      </c>
      <c r="M2" s="32" t="s">
        <v>47</v>
      </c>
      <c r="N2" s="32" t="s">
        <v>48</v>
      </c>
      <c r="O2" s="7" t="s">
        <v>45</v>
      </c>
      <c r="P2" s="32" t="s">
        <v>55</v>
      </c>
      <c r="Q2" s="32" t="s">
        <v>55</v>
      </c>
      <c r="R2" s="7" t="s">
        <v>45</v>
      </c>
      <c r="S2" s="32" t="s">
        <v>56</v>
      </c>
      <c r="T2" s="32" t="s">
        <v>56</v>
      </c>
      <c r="U2" s="7" t="s">
        <v>45</v>
      </c>
      <c r="V2" s="7" t="s">
        <v>49</v>
      </c>
      <c r="W2" s="32">
        <v>0</v>
      </c>
      <c r="X2" s="32" t="s">
        <v>48</v>
      </c>
      <c r="Y2" s="7" t="s">
        <v>45</v>
      </c>
      <c r="Z2" s="32" t="s">
        <v>54</v>
      </c>
      <c r="AA2" s="32" t="s">
        <v>54</v>
      </c>
      <c r="AB2" s="7" t="s">
        <v>45</v>
      </c>
      <c r="AC2" s="7" t="s">
        <v>52</v>
      </c>
      <c r="AD2" s="32" t="s">
        <v>47</v>
      </c>
      <c r="AE2" s="32" t="s">
        <v>53</v>
      </c>
      <c r="AF2" s="7" t="s">
        <v>45</v>
      </c>
      <c r="AG2" s="7" t="s">
        <v>50</v>
      </c>
      <c r="AH2" s="32">
        <v>3</v>
      </c>
      <c r="AI2" s="32" t="s">
        <v>51</v>
      </c>
      <c r="AJ2" s="7" t="s">
        <v>45</v>
      </c>
      <c r="AK2" s="32">
        <v>1</v>
      </c>
      <c r="AL2" s="32">
        <v>1</v>
      </c>
      <c r="AM2" s="7" t="s">
        <v>45</v>
      </c>
      <c r="AN2" s="32" t="s">
        <v>54</v>
      </c>
      <c r="AO2" s="32" t="s">
        <v>54</v>
      </c>
      <c r="AP2" s="7" t="s">
        <v>45</v>
      </c>
      <c r="AQ2" s="32" t="s">
        <v>54</v>
      </c>
      <c r="AR2" s="32" t="s">
        <v>54</v>
      </c>
      <c r="AS2" s="7" t="s">
        <v>45</v>
      </c>
      <c r="AT2" s="32" t="s">
        <v>55</v>
      </c>
      <c r="AU2" s="32" t="s">
        <v>55</v>
      </c>
      <c r="AV2" s="7" t="s">
        <v>45</v>
      </c>
      <c r="AW2" s="32" t="s">
        <v>54</v>
      </c>
      <c r="AX2" s="32" t="s">
        <v>54</v>
      </c>
      <c r="AY2" s="7" t="s">
        <v>45</v>
      </c>
      <c r="AZ2" s="32" t="s">
        <v>54</v>
      </c>
      <c r="BA2" s="32" t="s">
        <v>54</v>
      </c>
      <c r="BB2" s="7" t="s">
        <v>45</v>
      </c>
      <c r="BC2" s="32" t="s">
        <v>54</v>
      </c>
      <c r="BD2" s="32" t="s">
        <v>54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C27" sqref="C27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0" t="s">
        <v>28</v>
      </c>
      <c r="B2" s="19">
        <v>30</v>
      </c>
      <c r="C2" s="19">
        <v>30</v>
      </c>
      <c r="D2" s="19">
        <v>40</v>
      </c>
      <c r="E2" s="20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Большесырский детский сад</v>
      </c>
      <c r="B3" s="21">
        <f>IFERROR(((('Данные для ввода на bus.gov.ru'!F2/'Данные для ввода на bus.gov.ru'!G2)+('Данные для ввода на bus.gov.ru'!I2/'Данные для ввода на bus.gov.ru'!J2))/2*100)*0.3,"")</f>
        <v>28.23076923076923</v>
      </c>
      <c r="C3" s="19">
        <f>'Данные для ввода на bus.gov.ru'!N2*0.3</f>
        <v>30</v>
      </c>
      <c r="D3" s="21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2">
        <f t="shared" ref="E3" si="0">B3+C3+D3</f>
        <v>98.230769230769226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2"/>
  <sheetViews>
    <sheetView workbookViewId="0">
      <selection activeCell="F14" sqref="F14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23">
        <v>50</v>
      </c>
      <c r="C2" s="23">
        <v>50</v>
      </c>
      <c r="D2" s="23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Большесырский детский сад</v>
      </c>
      <c r="B3" s="13">
        <f>'Данные для ввода на bus.gov.ru'!X2*0.5</f>
        <v>50</v>
      </c>
      <c r="C3" s="15">
        <f>(('Данные для ввода на bus.gov.ru'!Z2/'Данные для ввода на bus.gov.ru'!AA2)*100)*0.5</f>
        <v>50</v>
      </c>
      <c r="D3" s="15">
        <f t="shared" ref="D3" si="0">B3+C3</f>
        <v>100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A4" sqref="A4:E19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7" t="s">
        <v>20</v>
      </c>
      <c r="B1" s="18" t="s">
        <v>31</v>
      </c>
      <c r="C1" s="18" t="s">
        <v>32</v>
      </c>
      <c r="D1" s="18" t="s">
        <v>18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24">
        <v>30</v>
      </c>
      <c r="C2" s="24">
        <v>40</v>
      </c>
      <c r="D2" s="24">
        <v>30</v>
      </c>
      <c r="E2" s="24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Большесырский детский сад</v>
      </c>
      <c r="B3" s="14">
        <f>'Данные для ввода на bus.gov.ru'!AE2*0.3</f>
        <v>0</v>
      </c>
      <c r="C3" s="14">
        <f>'Данные для ввода на bus.gov.ru'!AI2*0.4</f>
        <v>24</v>
      </c>
      <c r="D3" s="16">
        <f>IFERROR((('Данные для ввода на bus.gov.ru'!AK2/'Данные для ввода на bus.gov.ru'!AL2)*100)*0.3,0)</f>
        <v>30</v>
      </c>
      <c r="E3" s="16">
        <f t="shared" ref="E3" si="0">B3+C3+D3</f>
        <v>54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topLeftCell="A2" workbookViewId="0">
      <selection activeCell="C27" sqref="C27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7" t="s">
        <v>20</v>
      </c>
      <c r="B1" s="18" t="s">
        <v>33</v>
      </c>
      <c r="C1" s="18" t="s">
        <v>34</v>
      </c>
      <c r="D1" s="18" t="s">
        <v>35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8" customFormat="1" ht="12.75" customHeight="1" x14ac:dyDescent="0.2">
      <c r="A2" s="29" t="s">
        <v>28</v>
      </c>
      <c r="B2" s="24">
        <v>40</v>
      </c>
      <c r="C2" s="24">
        <v>40</v>
      </c>
      <c r="D2" s="24">
        <v>20</v>
      </c>
      <c r="E2" s="24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8" customFormat="1" ht="12.75" customHeight="1" x14ac:dyDescent="0.2">
      <c r="A3" s="7" t="str">
        <f>'Данные для ввода на bus.gov.ru'!A2</f>
        <v>Большесырский детский сад</v>
      </c>
      <c r="B3" s="16">
        <f>(('Данные для ввода на bus.gov.ru'!AN2/'Данные для ввода на bus.gov.ru'!AO2)*100)*0.4</f>
        <v>40</v>
      </c>
      <c r="C3" s="15">
        <f>(('Данные для ввода на bus.gov.ru'!AQ2/'Данные для ввода на bus.gov.ru'!AR2)*100)*0.4</f>
        <v>40</v>
      </c>
      <c r="D3" s="16">
        <f>(('Данные для ввода на bus.gov.ru'!AT2/'Данные для ввода на bus.gov.ru'!AU2)*100)*0.2</f>
        <v>20</v>
      </c>
      <c r="E3" s="16">
        <f t="shared" ref="E3" si="0">B3+C3+D3</f>
        <v>100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C22" sqref="C22"/>
    </sheetView>
  </sheetViews>
  <sheetFormatPr defaultColWidth="14.42578125" defaultRowHeight="15" customHeight="1" x14ac:dyDescent="0.2"/>
  <cols>
    <col min="1" max="1" width="78.7109375" style="28" customWidth="1"/>
    <col min="2" max="16384" width="14.42578125" style="4"/>
  </cols>
  <sheetData>
    <row r="1" spans="1:26" ht="113.25" customHeight="1" x14ac:dyDescent="0.2">
      <c r="A1" s="10" t="s">
        <v>20</v>
      </c>
      <c r="B1" s="18" t="s">
        <v>19</v>
      </c>
      <c r="C1" s="18" t="s">
        <v>36</v>
      </c>
      <c r="D1" s="18" t="s">
        <v>37</v>
      </c>
      <c r="E1" s="18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24">
        <v>30</v>
      </c>
      <c r="C2" s="24">
        <v>20</v>
      </c>
      <c r="D2" s="24">
        <v>50</v>
      </c>
      <c r="E2" s="24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Большесырский детский сад</v>
      </c>
      <c r="B3" s="16">
        <f>(('Данные для ввода на bus.gov.ru'!AW2/'Данные для ввода на bus.gov.ru'!AX2)*100)*0.3</f>
        <v>30</v>
      </c>
      <c r="C3" s="16">
        <f>(('Данные для ввода на bus.gov.ru'!AZ2/'Данные для ввода на bus.gov.ru'!BA2)*100)*0.2</f>
        <v>20</v>
      </c>
      <c r="D3" s="16">
        <f>(('Данные для ввода на bus.gov.ru'!BC2/'Данные для ввода на bus.gov.ru'!BD2)*100)*0.5</f>
        <v>50</v>
      </c>
      <c r="E3" s="16">
        <f t="shared" ref="E3" si="0">B3+C3+D3</f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tabSelected="1" workbookViewId="0">
      <selection activeCell="I12" sqref="I12:I13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17" t="s">
        <v>38</v>
      </c>
      <c r="B1" s="25" t="s">
        <v>39</v>
      </c>
      <c r="C1" s="26" t="s">
        <v>40</v>
      </c>
      <c r="D1" s="26" t="s">
        <v>41</v>
      </c>
      <c r="E1" s="26" t="s">
        <v>42</v>
      </c>
      <c r="F1" s="26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8" customFormat="1" ht="12.75" customHeight="1" x14ac:dyDescent="0.2">
      <c r="A2" s="23" t="s">
        <v>28</v>
      </c>
      <c r="B2" s="27">
        <f>'Критерий 1'!E2</f>
        <v>100</v>
      </c>
      <c r="C2" s="27">
        <f>'Критерий 2'!D2</f>
        <v>100</v>
      </c>
      <c r="D2" s="27">
        <f>'Критерий 3'!E2</f>
        <v>100</v>
      </c>
      <c r="E2" s="27">
        <f>'Критерий 4'!E2</f>
        <v>100</v>
      </c>
      <c r="F2" s="27">
        <f>'Критерий 5'!E2</f>
        <v>100</v>
      </c>
      <c r="G2" s="27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8" customFormat="1" ht="12.75" customHeight="1" x14ac:dyDescent="0.2">
      <c r="A3" s="7" t="str">
        <f>'Критерий 1'!A3</f>
        <v>Большесырский детский сад</v>
      </c>
      <c r="B3" s="15">
        <f>'Критерий 1'!E3</f>
        <v>98.230769230769226</v>
      </c>
      <c r="C3" s="15">
        <f>'Критерий 2'!D3</f>
        <v>100</v>
      </c>
      <c r="D3" s="15">
        <f>'Критерий 3'!E3</f>
        <v>54</v>
      </c>
      <c r="E3" s="15">
        <f>'Критерий 4'!E3</f>
        <v>100</v>
      </c>
      <c r="F3" s="15">
        <f>'Критерий 5'!E3</f>
        <v>100</v>
      </c>
      <c r="G3" s="15">
        <f t="shared" ref="G3" si="0">AVERAGE(B3:F3)</f>
        <v>90.446153846153848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x14ac:dyDescent="0.2">
      <c r="A4" s="3"/>
      <c r="B4" s="6"/>
      <c r="C4" s="3"/>
      <c r="D4" s="3"/>
      <c r="E4" s="3"/>
      <c r="F4" s="3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6"/>
      <c r="C5" s="3"/>
      <c r="D5" s="3"/>
      <c r="E5" s="3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6"/>
      <c r="C6" s="3"/>
      <c r="D6" s="3"/>
      <c r="E6" s="3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6"/>
      <c r="C7" s="3"/>
      <c r="D7" s="3"/>
      <c r="E7" s="3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6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6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6"/>
      <c r="C10" s="3"/>
      <c r="D10" s="3"/>
      <c r="E10" s="3"/>
      <c r="F10" s="3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6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6"/>
      <c r="C13" s="3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6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6"/>
      <c r="C15" s="3"/>
      <c r="D15" s="3"/>
      <c r="E15" s="3"/>
      <c r="F15" s="3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BsyrDS</cp:lastModifiedBy>
  <dcterms:created xsi:type="dcterms:W3CDTF">2020-05-15T11:20:41Z</dcterms:created>
  <dcterms:modified xsi:type="dcterms:W3CDTF">2024-03-28T09:33:55Z</dcterms:modified>
</cp:coreProperties>
</file>